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\Downloads\"/>
    </mc:Choice>
  </mc:AlternateContent>
  <xr:revisionPtr revIDLastSave="0" documentId="13_ncr:1_{DE34E88C-C8E4-4940-9C62-DFE42346F9EB}" xr6:coauthVersionLast="47" xr6:coauthVersionMax="47" xr10:uidLastSave="{00000000-0000-0000-0000-000000000000}"/>
  <bookViews>
    <workbookView xWindow="-120" yWindow="-120" windowWidth="29040" windowHeight="15720" xr2:uid="{69ADBB65-DA35-4B08-9B53-337A8E1CF06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7" i="1" s="1"/>
  <c r="G39" i="1" s="1"/>
  <c r="C35" i="1"/>
  <c r="C37" i="1" s="1"/>
  <c r="C39" i="1" s="1"/>
  <c r="G26" i="1"/>
  <c r="C26" i="1"/>
  <c r="G5" i="1"/>
  <c r="C5" i="1"/>
  <c r="G14" i="1"/>
  <c r="G16" i="1" s="1"/>
  <c r="G18" i="1" s="1"/>
  <c r="G20" i="1" s="1"/>
  <c r="G7" i="1" s="1"/>
  <c r="C14" i="1"/>
  <c r="C41" i="1" l="1"/>
  <c r="C28" i="1" s="1"/>
  <c r="C30" i="1"/>
  <c r="C27" i="1"/>
  <c r="G30" i="1"/>
  <c r="G27" i="1"/>
  <c r="G41" i="1"/>
  <c r="G28" i="1" s="1"/>
  <c r="G6" i="1"/>
  <c r="G9" i="1"/>
  <c r="C16" i="1"/>
  <c r="C18" i="1" s="1"/>
  <c r="C9" i="1" s="1"/>
  <c r="C29" i="1" l="1"/>
  <c r="G29" i="1"/>
  <c r="C6" i="1"/>
  <c r="C20" i="1"/>
  <c r="C7" i="1" s="1"/>
  <c r="C8" i="1" l="1"/>
  <c r="G8" i="1"/>
</calcChain>
</file>

<file path=xl/sharedStrings.xml><?xml version="1.0" encoding="utf-8"?>
<sst xmlns="http://schemas.openxmlformats.org/spreadsheetml/2006/main" count="51" uniqueCount="21">
  <si>
    <t>Udbytteskat</t>
  </si>
  <si>
    <t>Eksempel</t>
  </si>
  <si>
    <t>Skatteberegning - udbytte vs. løn i topskat</t>
  </si>
  <si>
    <t>Beløb før skat</t>
  </si>
  <si>
    <t>AM-Bidrag</t>
  </si>
  <si>
    <t>Selskabsskat</t>
  </si>
  <si>
    <t>Rest til udbytte</t>
  </si>
  <si>
    <t>A-skattegrundlag</t>
  </si>
  <si>
    <t>Til udbetaling</t>
  </si>
  <si>
    <t>Effektiv skat</t>
  </si>
  <si>
    <t>Oversigt:</t>
  </si>
  <si>
    <t>Samlet skat</t>
  </si>
  <si>
    <t>Beløb til udbetaling</t>
  </si>
  <si>
    <t>Forskel</t>
  </si>
  <si>
    <t>Beregning:</t>
  </si>
  <si>
    <t>Skatteberegning - udbytte vs. løn i bundskat</t>
  </si>
  <si>
    <t>Marginalskat, bundskat</t>
  </si>
  <si>
    <t>Ved udbetaling som udbytte:</t>
  </si>
  <si>
    <t>Ved udbetaling som løn (over topskattegrænsen):</t>
  </si>
  <si>
    <t>Marginalskat , topskat</t>
  </si>
  <si>
    <t>Find de aktuelle marginale skattesatser her: https://skm.dk/tal-og-metode/satser/tidsserier/marginalskatteprocenter-1993-2024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</si>
</sst>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" fontId="0" fillId="0" borderId="0" xfId="0" applyNumberFormat="1"/>
    <xf numFmtId="4" fontId="0" fillId="0" borderId="0" xfId="0" applyNumberFormat="1"/>
    <xf numFmtId="10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CD0E-49D3-4B9F-8755-9680850F934A}">
  <dimension ref="A1:N43"/>
  <sheetViews>
    <sheetView tabSelected="1" topLeftCell="A9" workbookViewId="0">
      <selection activeCell="G39" sqref="G39"/>
    </sheetView>
  </sheetViews>
  <sheetFormatPr defaultRowHeight="15" x14ac:dyDescent="0.25"/>
  <cols>
    <col min="1" max="1" width="22.28515625" customWidth="1"/>
    <col min="2" max="2" width="7.140625" style="3" customWidth="1"/>
    <col min="3" max="3" width="10.5703125" style="2" bestFit="1" customWidth="1"/>
    <col min="4" max="4" width="7.140625" style="2" customWidth="1"/>
    <col min="5" max="5" width="22.28515625" style="2" customWidth="1"/>
    <col min="6" max="6" width="7.140625" style="3" customWidth="1"/>
    <col min="7" max="7" width="10.5703125" style="2" bestFit="1" customWidth="1"/>
  </cols>
  <sheetData>
    <row r="1" spans="1:7" ht="23.25" x14ac:dyDescent="0.35">
      <c r="A1" s="6" t="s">
        <v>1</v>
      </c>
    </row>
    <row r="2" spans="1:7" ht="18.75" x14ac:dyDescent="0.3">
      <c r="A2" s="5" t="s">
        <v>2</v>
      </c>
    </row>
    <row r="4" spans="1:7" x14ac:dyDescent="0.25">
      <c r="A4" s="4" t="s">
        <v>17</v>
      </c>
      <c r="E4" s="4" t="s">
        <v>18</v>
      </c>
    </row>
    <row r="5" spans="1:7" x14ac:dyDescent="0.25">
      <c r="A5" t="s">
        <v>3</v>
      </c>
      <c r="C5" s="2">
        <f>C12</f>
        <v>100000</v>
      </c>
      <c r="E5" t="s">
        <v>3</v>
      </c>
      <c r="G5" s="2">
        <f>G12</f>
        <v>100000</v>
      </c>
    </row>
    <row r="6" spans="1:7" x14ac:dyDescent="0.25">
      <c r="A6" t="s">
        <v>11</v>
      </c>
      <c r="C6" s="2">
        <f>-C14-C18</f>
        <v>54760</v>
      </c>
      <c r="E6" t="s">
        <v>11</v>
      </c>
      <c r="G6" s="2">
        <f>-G14-G18</f>
        <v>56484</v>
      </c>
    </row>
    <row r="7" spans="1:7" x14ac:dyDescent="0.25">
      <c r="A7" t="s">
        <v>12</v>
      </c>
      <c r="C7" s="2">
        <f>C20</f>
        <v>45240</v>
      </c>
      <c r="E7" t="s">
        <v>12</v>
      </c>
      <c r="G7" s="2">
        <f>G20</f>
        <v>43516</v>
      </c>
    </row>
    <row r="8" spans="1:7" x14ac:dyDescent="0.25">
      <c r="A8" t="s">
        <v>13</v>
      </c>
      <c r="C8" s="2">
        <f>C7-G7</f>
        <v>1724</v>
      </c>
      <c r="E8" t="s">
        <v>13</v>
      </c>
      <c r="G8" s="2">
        <f>G7-C7</f>
        <v>-1724</v>
      </c>
    </row>
    <row r="9" spans="1:7" x14ac:dyDescent="0.25">
      <c r="A9" t="s">
        <v>9</v>
      </c>
      <c r="C9" s="3">
        <f>ROUND((-C18-C14)/C12,3)</f>
        <v>0.54800000000000004</v>
      </c>
      <c r="E9" t="s">
        <v>9</v>
      </c>
      <c r="G9" s="3">
        <f>ROUND((-G18-G14)/G12,3)</f>
        <v>0.56499999999999995</v>
      </c>
    </row>
    <row r="11" spans="1:7" x14ac:dyDescent="0.25">
      <c r="A11" s="4" t="s">
        <v>14</v>
      </c>
    </row>
    <row r="12" spans="1:7" x14ac:dyDescent="0.25">
      <c r="A12" t="s">
        <v>3</v>
      </c>
      <c r="C12" s="2">
        <v>100000</v>
      </c>
      <c r="E12" t="s">
        <v>3</v>
      </c>
      <c r="G12" s="2">
        <v>100000</v>
      </c>
    </row>
    <row r="14" spans="1:7" x14ac:dyDescent="0.25">
      <c r="A14" t="s">
        <v>5</v>
      </c>
      <c r="B14" s="3">
        <v>0.22</v>
      </c>
      <c r="C14" s="2">
        <f>C12*-B14</f>
        <v>-22000</v>
      </c>
      <c r="E14" s="2" t="s">
        <v>4</v>
      </c>
      <c r="F14" s="3">
        <v>0.08</v>
      </c>
      <c r="G14" s="2">
        <f>G12*-F14</f>
        <v>-8000</v>
      </c>
    </row>
    <row r="16" spans="1:7" x14ac:dyDescent="0.25">
      <c r="A16" t="s">
        <v>6</v>
      </c>
      <c r="C16" s="2">
        <f>SUBTOTAL(9,C12:C15)</f>
        <v>78000</v>
      </c>
      <c r="E16" s="2" t="s">
        <v>7</v>
      </c>
      <c r="G16" s="2">
        <f>SUBTOTAL(9,G12:G15)</f>
        <v>92000</v>
      </c>
    </row>
    <row r="18" spans="1:14" x14ac:dyDescent="0.25">
      <c r="A18" t="s">
        <v>0</v>
      </c>
      <c r="B18" s="3">
        <v>0.42</v>
      </c>
      <c r="C18" s="2">
        <f>ROUND(C16*-B18,0)</f>
        <v>-32760</v>
      </c>
      <c r="E18" s="2" t="s">
        <v>19</v>
      </c>
      <c r="F18" s="3">
        <v>0.52700000000000002</v>
      </c>
      <c r="G18" s="2">
        <f>ROUND(G16*-F18,0)</f>
        <v>-48484</v>
      </c>
    </row>
    <row r="20" spans="1:14" x14ac:dyDescent="0.25">
      <c r="A20" t="s">
        <v>8</v>
      </c>
      <c r="C20" s="2">
        <f>SUBTOTAL(9,C12:C19)</f>
        <v>45240</v>
      </c>
      <c r="E20" t="s">
        <v>8</v>
      </c>
      <c r="G20" s="2">
        <f>SUBTOTAL(9,G12:G19)</f>
        <v>43516</v>
      </c>
      <c r="N20" s="1"/>
    </row>
    <row r="21" spans="1:14" x14ac:dyDescent="0.25">
      <c r="E21"/>
      <c r="N21" s="1"/>
    </row>
    <row r="22" spans="1:14" ht="23.25" x14ac:dyDescent="0.35">
      <c r="A22" s="6" t="s">
        <v>1</v>
      </c>
    </row>
    <row r="23" spans="1:14" ht="18.75" x14ac:dyDescent="0.3">
      <c r="A23" s="5" t="s">
        <v>15</v>
      </c>
    </row>
    <row r="25" spans="1:14" x14ac:dyDescent="0.25">
      <c r="A25" s="4" t="s">
        <v>10</v>
      </c>
      <c r="E25" s="4" t="s">
        <v>10</v>
      </c>
    </row>
    <row r="26" spans="1:14" x14ac:dyDescent="0.25">
      <c r="A26" t="s">
        <v>3</v>
      </c>
      <c r="C26" s="2">
        <f>C33</f>
        <v>100000</v>
      </c>
      <c r="E26" t="s">
        <v>3</v>
      </c>
      <c r="G26" s="2">
        <f>G33</f>
        <v>100000</v>
      </c>
    </row>
    <row r="27" spans="1:14" x14ac:dyDescent="0.25">
      <c r="A27" t="s">
        <v>11</v>
      </c>
      <c r="C27" s="2">
        <f>-C35-C39</f>
        <v>43060</v>
      </c>
      <c r="E27" t="s">
        <v>11</v>
      </c>
      <c r="G27" s="2">
        <f>-G35-G39</f>
        <v>40108</v>
      </c>
    </row>
    <row r="28" spans="1:14" x14ac:dyDescent="0.25">
      <c r="A28" t="s">
        <v>12</v>
      </c>
      <c r="C28" s="2">
        <f>C41</f>
        <v>56940</v>
      </c>
      <c r="E28" t="s">
        <v>12</v>
      </c>
      <c r="G28" s="2">
        <f>G41</f>
        <v>59892</v>
      </c>
    </row>
    <row r="29" spans="1:14" x14ac:dyDescent="0.25">
      <c r="A29" t="s">
        <v>13</v>
      </c>
      <c r="C29" s="2">
        <f>C28-G28</f>
        <v>-2952</v>
      </c>
      <c r="E29" t="s">
        <v>13</v>
      </c>
      <c r="G29" s="2">
        <f>G28-C28</f>
        <v>2952</v>
      </c>
    </row>
    <row r="30" spans="1:14" x14ac:dyDescent="0.25">
      <c r="A30" t="s">
        <v>9</v>
      </c>
      <c r="C30" s="3">
        <f>ROUND((-C39-C35)/C33,3)</f>
        <v>0.43099999999999999</v>
      </c>
      <c r="E30" t="s">
        <v>9</v>
      </c>
      <c r="G30" s="3">
        <f>ROUND((-G39-G35)/G33,3)</f>
        <v>0.40100000000000002</v>
      </c>
    </row>
    <row r="32" spans="1:14" x14ac:dyDescent="0.25">
      <c r="A32" s="4" t="s">
        <v>14</v>
      </c>
    </row>
    <row r="33" spans="1:14" x14ac:dyDescent="0.25">
      <c r="A33" t="s">
        <v>3</v>
      </c>
      <c r="C33" s="2">
        <v>100000</v>
      </c>
      <c r="E33" t="s">
        <v>3</v>
      </c>
      <c r="G33" s="2">
        <v>100000</v>
      </c>
    </row>
    <row r="35" spans="1:14" x14ac:dyDescent="0.25">
      <c r="A35" t="s">
        <v>5</v>
      </c>
      <c r="B35" s="3">
        <v>0.22</v>
      </c>
      <c r="C35" s="2">
        <f>C33*-B35</f>
        <v>-22000</v>
      </c>
      <c r="E35" s="2" t="s">
        <v>4</v>
      </c>
      <c r="F35" s="3">
        <v>0.08</v>
      </c>
      <c r="G35" s="2">
        <f>G33*-F35</f>
        <v>-8000</v>
      </c>
    </row>
    <row r="37" spans="1:14" x14ac:dyDescent="0.25">
      <c r="A37" t="s">
        <v>6</v>
      </c>
      <c r="C37" s="2">
        <f>SUBTOTAL(9,C33:C36)</f>
        <v>78000</v>
      </c>
      <c r="E37" s="2" t="s">
        <v>7</v>
      </c>
      <c r="G37" s="2">
        <f>SUBTOTAL(9,G33:G36)</f>
        <v>92000</v>
      </c>
    </row>
    <row r="39" spans="1:14" x14ac:dyDescent="0.25">
      <c r="A39" t="s">
        <v>0</v>
      </c>
      <c r="B39" s="3">
        <v>0.27</v>
      </c>
      <c r="C39" s="2">
        <f>ROUND(C37*-B39,0)</f>
        <v>-21060</v>
      </c>
      <c r="E39" s="2" t="s">
        <v>16</v>
      </c>
      <c r="F39" s="3">
        <v>0.34899999999999998</v>
      </c>
      <c r="G39" s="2">
        <f>ROUND(G37*-F39,0)</f>
        <v>-32108</v>
      </c>
    </row>
    <row r="41" spans="1:14" x14ac:dyDescent="0.25">
      <c r="A41" t="s">
        <v>8</v>
      </c>
      <c r="C41" s="2">
        <f>SUBTOTAL(9,C33:C40)</f>
        <v>56940</v>
      </c>
      <c r="E41" t="s">
        <v>8</v>
      </c>
      <c r="G41" s="2">
        <f>SUBTOTAL(9,G33:G40)</f>
        <v>59892</v>
      </c>
      <c r="N41" s="1"/>
    </row>
    <row r="43" spans="1:14" x14ac:dyDescent="0.25">
      <c r="A43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Kyndsberg</dc:creator>
  <cp:lastModifiedBy>Anja Lysholm</cp:lastModifiedBy>
  <dcterms:created xsi:type="dcterms:W3CDTF">2018-10-03T17:28:15Z</dcterms:created>
  <dcterms:modified xsi:type="dcterms:W3CDTF">2024-10-16T08:08:50Z</dcterms:modified>
</cp:coreProperties>
</file>